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640" windowHeight="11760"/>
  </bookViews>
  <sheets>
    <sheet name="راه و باند 9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D5" i="1" l="1"/>
  <c r="D8" i="1" s="1"/>
  <c r="D7" i="1"/>
  <c r="D10" i="1"/>
  <c r="D9" i="1" l="1"/>
  <c r="D15" i="1"/>
  <c r="D6" i="1"/>
  <c r="D13" i="1"/>
  <c r="D11" i="1"/>
  <c r="D16" i="1"/>
  <c r="F5" i="1"/>
  <c r="D14" i="1" l="1"/>
  <c r="D12" i="1"/>
  <c r="F17" i="1" l="1"/>
  <c r="F18" i="1" s="1"/>
  <c r="F19" i="1" s="1"/>
</calcChain>
</file>

<file path=xl/sharedStrings.xml><?xml version="1.0" encoding="utf-8"?>
<sst xmlns="http://schemas.openxmlformats.org/spreadsheetml/2006/main" count="51" uniqueCount="47">
  <si>
    <t>شرح</t>
  </si>
  <si>
    <t>واحد</t>
  </si>
  <si>
    <t>مقدار</t>
  </si>
  <si>
    <t>بهای کل (ریال)</t>
  </si>
  <si>
    <t>بهای واحد (ريال)</t>
  </si>
  <si>
    <t>جمع کل ردیفها</t>
  </si>
  <si>
    <t>M3</t>
  </si>
  <si>
    <t xml:space="preserve">  M3 KM      </t>
  </si>
  <si>
    <t>اضافه می شود 30 درصد ضریب بالاسری</t>
  </si>
  <si>
    <t xml:space="preserve">  M2</t>
  </si>
  <si>
    <t xml:space="preserve">  M3</t>
  </si>
  <si>
    <t>شخم زدن هر نوع زمين با وسيله مكانيكي، به عمق تا 15 سانتيمتر.</t>
  </si>
  <si>
    <t>خاکبرداری در زمین نوع I و حمل مواد حاصله از آن تا فاصله 50 متر از مرکز ثقل برداشت و توده کردن.</t>
  </si>
  <si>
    <t>تسطیح، آبپاشی و کوبیدن بستر خاکریزها یا کف ترانشه ها و مانند آنها با تراکم 95 تا 100 درصد به هر روش، تا عمق 15 سانتیمتر.</t>
  </si>
  <si>
    <t>پخش، آبپاشی، تسطیح، پروفیله کردن، رگلاژ و کوبیدن قشرهای خاکریزی، با تراکم 95 تا 100 درصد به هر ضخامت مطابق با مشخصات.</t>
  </si>
  <si>
    <t>حمل آب برای استفاده در عملیات خاکریزی، زیراساس، اساس و تثبیت مازاد بر یک کیلومتر.</t>
  </si>
  <si>
    <t xml:space="preserve"> M2</t>
  </si>
  <si>
    <t>M3 KM</t>
  </si>
  <si>
    <t>خاکبرداری از قرضه در هر نوع زمین جهت مصرف در خاکریزی (خاکی و سنگی) بارگیری، حمل تا یک کیلومتر و باراندازی.</t>
  </si>
  <si>
    <t>حمل از معدن قرضه تا محل مصرف در خاکریزی های معمولی مازاد بر یک کیلومتر.</t>
  </si>
  <si>
    <t>اضافه می شود .......... درصد ضریب پلوس</t>
  </si>
  <si>
    <t>کسر می شود .......... درصد ضریب مینوس</t>
  </si>
  <si>
    <t>مبلغ پیشنهادی با اعمال کلیه ضرائب</t>
  </si>
  <si>
    <t>شهرداری رفسنجان</t>
  </si>
  <si>
    <t>حوزه معاونت شهرسازی و امور زیربنایی</t>
  </si>
  <si>
    <t>حمل به دپو مصالح نامناسب یا مازاد (خاکی، سنگی، لجنی).</t>
  </si>
  <si>
    <t>پیشنهاد دهنده</t>
  </si>
  <si>
    <t>کارفرما - شهرداری رفسنجان</t>
  </si>
  <si>
    <t xml:space="preserve">  مهر و امضاء</t>
  </si>
  <si>
    <t>مجید کهنوجی  - شهردار رفسنجان</t>
  </si>
  <si>
    <t>حمل مصالح تونان 15 کیلومتر - حمل مصالح تونان مازاد 14 کیلومتر</t>
  </si>
  <si>
    <t>حمل آب 5 کیلومتر - حمل آب مازاد 4 کیلومتر</t>
  </si>
  <si>
    <t xml:space="preserve"> خاکبرداری 30 سانتیمتر </t>
  </si>
  <si>
    <t>تهیه مصالح اساس از مصالح رودخانه ای، بارگیری و حمل تا فاصله یک کیلومتری معدن و بارندازی در محل مصرف، وقتی دانخ بندی صفر تا 38 میلیمتر باشد و حداقل 75 درصد مصالح مانده روی الک نمره 4 در دو جبهه شکسته شود.</t>
  </si>
  <si>
    <t xml:space="preserve">رطوبت دهی، پخش با فینیشر و کوبیدن قشر اساس به ضخامت بیش از 10 تا 15 سانتیمتر با 100 درصد تراکم به روش آشتو اصلاحی. </t>
  </si>
  <si>
    <t>کسر بها به ردیف 140703 و 140704 چنانچه از گریدر به جای فینیشر استفاده شود.</t>
  </si>
  <si>
    <t>M3KM</t>
  </si>
  <si>
    <t>حمل اساس رودخانه ای مازاد بر یک کیلومتر.</t>
  </si>
  <si>
    <t>حمل مصالح اساس 25 کیلومتر - حمل مصالح اساس مازاد 24 کیلومتر</t>
  </si>
  <si>
    <t>خاکریزی (مصالح تونان) برای کوچه ها 30 سانتیمتر - خاکریزی مصالح تونان برای معابر 15 سانتیمتر</t>
  </si>
  <si>
    <t>خاکریزی (مصالح اساس) برای معابر 15 سانتیمتر</t>
  </si>
  <si>
    <t xml:space="preserve">شماره </t>
  </si>
  <si>
    <t>تعداد کوچه 35 عدد - طول تقریبی 150 مترطول - عرض تقریبی 8 مترطول - مساحت 42000 مترمربع - خاکبرداری 30 سانتیمتر - خاکریزی (مصالح تونان) 30 سانتیمتر - تعداد معبر 2 عدد - طول تقریبی 1500 مترطول - عرض تقریبی 14 مترطول -مساحت 42000 مترمربع -  خاکبرداری 30 سانتیمتر - خاکریزی (مصالح تونان) 15 سانتیمتر - خاکریزی (مصالح اساس) 15 سانتیمتر</t>
  </si>
  <si>
    <t xml:space="preserve"> M3</t>
  </si>
  <si>
    <t xml:space="preserve">حمل مصالح خاکبرداری 15 کیلومتر </t>
  </si>
  <si>
    <t>اضافه می شود 4 درصد ضریب تجهیز و برچیدن کارگاه</t>
  </si>
  <si>
    <t xml:space="preserve">فرم برآورد و پیشنهاد قیمت پروژه اجرای عملیات زیرسازی  معابر سطح شهر رفسنجان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</si>
</sst>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2000401]#,##0"/>
  </numFmts>
  <fonts count="16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B Titr"/>
      <charset val="178"/>
    </font>
    <font>
      <sz val="11"/>
      <name val="B Nazanin"/>
      <charset val="178"/>
    </font>
    <font>
      <sz val="12"/>
      <color theme="1"/>
      <name val="B Nazanin"/>
      <charset val="178"/>
    </font>
    <font>
      <sz val="11"/>
      <color rgb="FFFF0000"/>
      <name val="B Nazanin"/>
      <charset val="178"/>
    </font>
    <font>
      <b/>
      <sz val="12"/>
      <color theme="1"/>
      <name val="B Nazanin"/>
      <charset val="178"/>
    </font>
    <font>
      <sz val="11"/>
      <color theme="1"/>
      <name val="B Nazanin"/>
      <charset val="178"/>
    </font>
    <font>
      <sz val="11"/>
      <color theme="1"/>
      <name val="B Titr"/>
      <charset val="178"/>
    </font>
    <font>
      <b/>
      <sz val="14"/>
      <color theme="1"/>
      <name val="B Nazanin"/>
      <charset val="178"/>
    </font>
    <font>
      <sz val="14"/>
      <name val="B Nazanin"/>
      <charset val="178"/>
    </font>
    <font>
      <b/>
      <sz val="14"/>
      <name val="B Nazanin"/>
      <charset val="178"/>
    </font>
    <font>
      <b/>
      <sz val="12"/>
      <name val="B Nazanin"/>
      <charset val="178"/>
    </font>
    <font>
      <b/>
      <sz val="8"/>
      <name val="B Nazanin"/>
      <charset val="178"/>
    </font>
    <font>
      <sz val="12"/>
      <name val="B Nazanin"/>
      <charset val="178"/>
    </font>
    <font>
      <b/>
      <sz val="15"/>
      <color theme="1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1" fillId="0" borderId="0"/>
    <xf numFmtId="3" fontId="4" fillId="2" borderId="1" applyAlignment="0" applyProtection="0">
      <alignment horizontal="center" vertical="center"/>
    </xf>
  </cellStyleXfs>
  <cellXfs count="48">
    <xf numFmtId="0" fontId="0" fillId="0" borderId="0" xfId="0"/>
    <xf numFmtId="0" fontId="2" fillId="0" borderId="0" xfId="1" applyFont="1" applyAlignment="1">
      <alignment vertical="center"/>
    </xf>
    <xf numFmtId="3" fontId="3" fillId="0" borderId="0" xfId="1" applyNumberFormat="1" applyFont="1" applyAlignment="1">
      <alignment horizontal="center" vertical="center"/>
    </xf>
    <xf numFmtId="0" fontId="1" fillId="0" borderId="0" xfId="1" applyFont="1" applyAlignment="1">
      <alignment vertical="center"/>
    </xf>
    <xf numFmtId="0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horizontal="center" vertical="center"/>
    </xf>
    <xf numFmtId="3" fontId="3" fillId="0" borderId="0" xfId="1" applyNumberFormat="1" applyFont="1" applyAlignment="1">
      <alignment horizontal="center" vertical="center" wrapText="1"/>
    </xf>
    <xf numFmtId="3" fontId="5" fillId="0" borderId="0" xfId="1" applyNumberFormat="1" applyFont="1" applyAlignment="1">
      <alignment horizontal="center" vertical="center"/>
    </xf>
    <xf numFmtId="3" fontId="6" fillId="2" borderId="6" xfId="2" applyFont="1" applyBorder="1">
      <alignment horizontal="center" vertical="center"/>
    </xf>
    <xf numFmtId="0" fontId="7" fillId="2" borderId="1" xfId="1" applyFont="1" applyFill="1" applyBorder="1" applyAlignment="1">
      <alignment horizontal="left" vertical="center" wrapText="1"/>
    </xf>
    <xf numFmtId="0" fontId="7" fillId="2" borderId="5" xfId="1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3" fontId="9" fillId="0" borderId="6" xfId="1" applyNumberFormat="1" applyFont="1" applyBorder="1" applyAlignment="1">
      <alignment horizontal="center" vertical="center"/>
    </xf>
    <xf numFmtId="0" fontId="7" fillId="2" borderId="1" xfId="1" applyFont="1" applyFill="1" applyBorder="1" applyAlignment="1">
      <alignment horizontal="right" vertical="center" wrapText="1"/>
    </xf>
    <xf numFmtId="0" fontId="7" fillId="2" borderId="1" xfId="1" applyFont="1" applyFill="1" applyBorder="1" applyAlignment="1">
      <alignment horizontal="right" vertical="center"/>
    </xf>
    <xf numFmtId="3" fontId="3" fillId="0" borderId="7" xfId="1" applyNumberFormat="1" applyFont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right" vertical="center" wrapText="1" indent="1"/>
    </xf>
    <xf numFmtId="0" fontId="3" fillId="0" borderId="0" xfId="0" applyFont="1" applyFill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8" fillId="2" borderId="5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/>
    </xf>
    <xf numFmtId="3" fontId="8" fillId="2" borderId="1" xfId="1" applyNumberFormat="1" applyFont="1" applyFill="1" applyBorder="1" applyAlignment="1">
      <alignment horizontal="center" vertical="center"/>
    </xf>
    <xf numFmtId="3" fontId="8" fillId="2" borderId="1" xfId="1" applyNumberFormat="1" applyFont="1" applyFill="1" applyBorder="1" applyAlignment="1">
      <alignment horizontal="center" vertical="center" wrapText="1"/>
    </xf>
    <xf numFmtId="3" fontId="8" fillId="2" borderId="6" xfId="1" applyNumberFormat="1" applyFont="1" applyFill="1" applyBorder="1" applyAlignment="1">
      <alignment horizontal="center" vertical="center"/>
    </xf>
    <xf numFmtId="3" fontId="7" fillId="0" borderId="6" xfId="1" applyNumberFormat="1" applyFont="1" applyBorder="1" applyAlignment="1">
      <alignment horizontal="center" vertical="center"/>
    </xf>
    <xf numFmtId="3" fontId="14" fillId="2" borderId="1" xfId="2" applyFont="1" applyBorder="1">
      <alignment horizontal="center" vertical="center"/>
    </xf>
    <xf numFmtId="3" fontId="14" fillId="2" borderId="1" xfId="2" applyNumberFormat="1" applyFont="1" applyBorder="1">
      <alignment horizontal="center" vertical="center"/>
    </xf>
    <xf numFmtId="3" fontId="14" fillId="2" borderId="1" xfId="2" applyNumberFormat="1" applyFont="1" applyFill="1" applyBorder="1" applyAlignment="1">
      <alignment horizontal="center" vertical="center" wrapText="1"/>
    </xf>
    <xf numFmtId="164" fontId="14" fillId="2" borderId="1" xfId="2" applyNumberFormat="1" applyFont="1" applyFill="1" applyBorder="1" applyAlignment="1">
      <alignment horizontal="center" vertical="center" wrapText="1"/>
    </xf>
    <xf numFmtId="3" fontId="14" fillId="2" borderId="1" xfId="2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3" fontId="12" fillId="0" borderId="0" xfId="1" applyNumberFormat="1" applyFont="1" applyAlignment="1">
      <alignment horizontal="center" vertical="center" wrapText="1"/>
    </xf>
    <xf numFmtId="0" fontId="9" fillId="0" borderId="8" xfId="1" applyNumberFormat="1" applyFont="1" applyBorder="1" applyAlignment="1">
      <alignment horizontal="center" vertical="center"/>
    </xf>
    <xf numFmtId="0" fontId="9" fillId="0" borderId="9" xfId="1" applyNumberFormat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9" fillId="0" borderId="5" xfId="1" applyNumberFormat="1" applyFont="1" applyBorder="1" applyAlignment="1">
      <alignment horizontal="center" vertical="center"/>
    </xf>
    <xf numFmtId="0" fontId="9" fillId="0" borderId="1" xfId="1" applyNumberFormat="1" applyFont="1" applyBorder="1" applyAlignment="1">
      <alignment horizontal="center" vertical="center"/>
    </xf>
    <xf numFmtId="0" fontId="15" fillId="3" borderId="2" xfId="0" applyFont="1" applyFill="1" applyBorder="1" applyAlignment="1" applyProtection="1">
      <alignment horizontal="center" vertical="center" wrapText="1" readingOrder="2"/>
    </xf>
    <xf numFmtId="0" fontId="15" fillId="3" borderId="3" xfId="0" applyFont="1" applyFill="1" applyBorder="1" applyAlignment="1" applyProtection="1">
      <alignment horizontal="center" vertical="center" readingOrder="2"/>
    </xf>
    <xf numFmtId="0" fontId="15" fillId="3" borderId="4" xfId="0" applyFont="1" applyFill="1" applyBorder="1" applyAlignment="1" applyProtection="1">
      <alignment horizontal="center" vertical="center" readingOrder="2"/>
    </xf>
    <xf numFmtId="0" fontId="15" fillId="3" borderId="5" xfId="0" applyFont="1" applyFill="1" applyBorder="1" applyAlignment="1" applyProtection="1">
      <alignment horizontal="center" vertical="center" wrapText="1" readingOrder="2"/>
    </xf>
    <xf numFmtId="0" fontId="15" fillId="3" borderId="1" xfId="0" applyFont="1" applyFill="1" applyBorder="1" applyAlignment="1" applyProtection="1">
      <alignment horizontal="center" vertical="center" readingOrder="2"/>
    </xf>
    <xf numFmtId="0" fontId="15" fillId="3" borderId="6" xfId="0" applyFont="1" applyFill="1" applyBorder="1" applyAlignment="1" applyProtection="1">
      <alignment horizontal="center" vertical="center" readingOrder="2"/>
    </xf>
    <xf numFmtId="3" fontId="13" fillId="0" borderId="0" xfId="1" applyNumberFormat="1" applyFont="1" applyAlignment="1">
      <alignment horizontal="center" vertical="center" wrapText="1"/>
    </xf>
  </cellXfs>
  <cellStyles count="3">
    <cellStyle name="Normal" xfId="0" builtinId="0"/>
    <cellStyle name="Normal 2" xfId="1"/>
    <cellStyle name="Style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rightToLeft="1" tabSelected="1" topLeftCell="A13" workbookViewId="0">
      <selection activeCell="H18" sqref="H18"/>
    </sheetView>
  </sheetViews>
  <sheetFormatPr defaultColWidth="8" defaultRowHeight="18" x14ac:dyDescent="0.25"/>
  <cols>
    <col min="1" max="1" width="8" style="4" customWidth="1"/>
    <col min="2" max="2" width="39.28515625" style="5" customWidth="1"/>
    <col min="3" max="3" width="9" style="6" customWidth="1"/>
    <col min="4" max="4" width="11.42578125" style="6" customWidth="1"/>
    <col min="5" max="5" width="11.7109375" style="7" customWidth="1"/>
    <col min="6" max="6" width="19" style="2" customWidth="1"/>
    <col min="7" max="16384" width="8" style="3"/>
  </cols>
  <sheetData>
    <row r="1" spans="1:17" ht="38.25" customHeight="1" thickTop="1" x14ac:dyDescent="0.25">
      <c r="A1" s="41" t="s">
        <v>23</v>
      </c>
      <c r="B1" s="42"/>
      <c r="C1" s="42"/>
      <c r="D1" s="42"/>
      <c r="E1" s="42"/>
      <c r="F1" s="43"/>
    </row>
    <row r="2" spans="1:17" ht="38.25" customHeight="1" x14ac:dyDescent="0.25">
      <c r="A2" s="44" t="s">
        <v>24</v>
      </c>
      <c r="B2" s="45"/>
      <c r="C2" s="45"/>
      <c r="D2" s="45"/>
      <c r="E2" s="45"/>
      <c r="F2" s="46"/>
    </row>
    <row r="3" spans="1:17" ht="38.25" customHeight="1" x14ac:dyDescent="0.25">
      <c r="A3" s="44" t="s">
        <v>46</v>
      </c>
      <c r="B3" s="45"/>
      <c r="C3" s="45"/>
      <c r="D3" s="45"/>
      <c r="E3" s="45"/>
      <c r="F3" s="46"/>
    </row>
    <row r="4" spans="1:17" s="1" customFormat="1" ht="45" customHeight="1" x14ac:dyDescent="0.25">
      <c r="A4" s="22" t="s">
        <v>41</v>
      </c>
      <c r="B4" s="23" t="s">
        <v>0</v>
      </c>
      <c r="C4" s="24" t="s">
        <v>1</v>
      </c>
      <c r="D4" s="25" t="s">
        <v>2</v>
      </c>
      <c r="E4" s="26" t="s">
        <v>4</v>
      </c>
      <c r="F4" s="27" t="s">
        <v>3</v>
      </c>
    </row>
    <row r="5" spans="1:17" s="8" customFormat="1" ht="51" customHeight="1" x14ac:dyDescent="0.25">
      <c r="A5" s="11">
        <v>34101</v>
      </c>
      <c r="B5" s="14" t="s">
        <v>11</v>
      </c>
      <c r="C5" s="12" t="s">
        <v>9</v>
      </c>
      <c r="D5" s="29">
        <f>(35*150*8)+(2*1500*14)</f>
        <v>84000</v>
      </c>
      <c r="E5" s="31">
        <v>2680</v>
      </c>
      <c r="F5" s="9">
        <f>E5*D5</f>
        <v>225120000</v>
      </c>
      <c r="H5" s="47" t="s">
        <v>42</v>
      </c>
      <c r="I5" s="47"/>
      <c r="J5" s="47"/>
      <c r="K5" s="47"/>
      <c r="L5" s="47"/>
      <c r="M5" s="47"/>
      <c r="N5" s="47"/>
      <c r="O5" s="47"/>
      <c r="P5" s="47"/>
      <c r="Q5" s="47"/>
    </row>
    <row r="6" spans="1:17" s="8" customFormat="1" ht="47.25" customHeight="1" x14ac:dyDescent="0.25">
      <c r="A6" s="11">
        <v>34401</v>
      </c>
      <c r="B6" s="14" t="s">
        <v>12</v>
      </c>
      <c r="C6" s="12" t="s">
        <v>10</v>
      </c>
      <c r="D6" s="30">
        <f>D5*0.3</f>
        <v>25200</v>
      </c>
      <c r="E6" s="32">
        <v>90600</v>
      </c>
      <c r="F6" s="9">
        <f t="shared" ref="F6:F16" si="0">E6*D6</f>
        <v>2283120000</v>
      </c>
      <c r="H6" s="35" t="s">
        <v>32</v>
      </c>
      <c r="I6" s="35"/>
      <c r="J6" s="35"/>
      <c r="K6" s="35"/>
      <c r="L6" s="35"/>
      <c r="M6" s="35"/>
      <c r="N6" s="35"/>
      <c r="O6" s="35"/>
      <c r="P6" s="35"/>
      <c r="Q6" s="35"/>
    </row>
    <row r="7" spans="1:17" s="8" customFormat="1" ht="64.5" customHeight="1" x14ac:dyDescent="0.25">
      <c r="A7" s="11">
        <v>35101</v>
      </c>
      <c r="B7" s="14" t="s">
        <v>18</v>
      </c>
      <c r="C7" s="12" t="s">
        <v>6</v>
      </c>
      <c r="D7" s="30">
        <f>(42000*0.3)+(42000*0.15)</f>
        <v>18900</v>
      </c>
      <c r="E7" s="32">
        <v>288000</v>
      </c>
      <c r="F7" s="9">
        <f t="shared" si="0"/>
        <v>5443200000</v>
      </c>
      <c r="H7" s="35" t="s">
        <v>39</v>
      </c>
      <c r="I7" s="35"/>
      <c r="J7" s="35"/>
      <c r="K7" s="35"/>
      <c r="L7" s="35"/>
      <c r="M7" s="35"/>
      <c r="N7" s="35"/>
      <c r="O7" s="35"/>
      <c r="P7" s="35"/>
      <c r="Q7" s="35"/>
    </row>
    <row r="8" spans="1:17" s="8" customFormat="1" ht="64.5" customHeight="1" x14ac:dyDescent="0.25">
      <c r="A8" s="11">
        <v>35202</v>
      </c>
      <c r="B8" s="14" t="s">
        <v>13</v>
      </c>
      <c r="C8" s="12" t="s">
        <v>16</v>
      </c>
      <c r="D8" s="29">
        <f>D5</f>
        <v>84000</v>
      </c>
      <c r="E8" s="32">
        <v>7550</v>
      </c>
      <c r="F8" s="9">
        <f t="shared" si="0"/>
        <v>634200000</v>
      </c>
    </row>
    <row r="9" spans="1:17" s="8" customFormat="1" ht="64.5" customHeight="1" x14ac:dyDescent="0.25">
      <c r="A9" s="11">
        <v>35302</v>
      </c>
      <c r="B9" s="14" t="s">
        <v>14</v>
      </c>
      <c r="C9" s="12" t="s">
        <v>43</v>
      </c>
      <c r="D9" s="30">
        <f>D7</f>
        <v>18900</v>
      </c>
      <c r="E9" s="32">
        <v>110500</v>
      </c>
      <c r="F9" s="9">
        <f t="shared" si="0"/>
        <v>2088450000</v>
      </c>
    </row>
    <row r="10" spans="1:17" s="8" customFormat="1" ht="99" customHeight="1" x14ac:dyDescent="0.25">
      <c r="A10" s="11">
        <v>140402</v>
      </c>
      <c r="B10" s="14" t="s">
        <v>33</v>
      </c>
      <c r="C10" s="12" t="s">
        <v>6</v>
      </c>
      <c r="D10" s="30">
        <f>42000*0.15</f>
        <v>6300</v>
      </c>
      <c r="E10" s="32">
        <v>804500</v>
      </c>
      <c r="F10" s="9">
        <f t="shared" si="0"/>
        <v>5068350000</v>
      </c>
      <c r="H10" s="35" t="s">
        <v>40</v>
      </c>
      <c r="I10" s="35"/>
      <c r="J10" s="35"/>
      <c r="K10" s="35"/>
      <c r="L10" s="35"/>
      <c r="M10" s="35"/>
      <c r="N10" s="35"/>
      <c r="O10" s="35"/>
      <c r="P10" s="35"/>
      <c r="Q10" s="35"/>
    </row>
    <row r="11" spans="1:17" s="8" customFormat="1" ht="61.5" customHeight="1" x14ac:dyDescent="0.25">
      <c r="A11" s="11">
        <v>140704</v>
      </c>
      <c r="B11" s="14" t="s">
        <v>34</v>
      </c>
      <c r="C11" s="12" t="s">
        <v>6</v>
      </c>
      <c r="D11" s="30">
        <f>D10</f>
        <v>6300</v>
      </c>
      <c r="E11" s="32">
        <v>192000</v>
      </c>
      <c r="F11" s="9">
        <f t="shared" si="0"/>
        <v>1209600000</v>
      </c>
    </row>
    <row r="12" spans="1:17" s="8" customFormat="1" ht="61.5" customHeight="1" x14ac:dyDescent="0.25">
      <c r="A12" s="11">
        <v>140705</v>
      </c>
      <c r="B12" s="14" t="s">
        <v>35</v>
      </c>
      <c r="C12" s="12" t="s">
        <v>6</v>
      </c>
      <c r="D12" s="30">
        <f>D11</f>
        <v>6300</v>
      </c>
      <c r="E12" s="32">
        <v>-19200</v>
      </c>
      <c r="F12" s="9">
        <f t="shared" si="0"/>
        <v>-120960000</v>
      </c>
    </row>
    <row r="13" spans="1:17" s="8" customFormat="1" ht="50.25" customHeight="1" x14ac:dyDescent="0.25">
      <c r="A13" s="11">
        <v>200503</v>
      </c>
      <c r="B13" s="14" t="s">
        <v>19</v>
      </c>
      <c r="C13" s="15" t="s">
        <v>17</v>
      </c>
      <c r="D13" s="30">
        <f>D7*14</f>
        <v>264600</v>
      </c>
      <c r="E13" s="33">
        <v>13900</v>
      </c>
      <c r="F13" s="9">
        <f t="shared" si="0"/>
        <v>3677940000</v>
      </c>
      <c r="H13" s="35" t="s">
        <v>30</v>
      </c>
      <c r="I13" s="35"/>
      <c r="J13" s="35"/>
      <c r="K13" s="35"/>
      <c r="L13" s="35"/>
      <c r="M13" s="35"/>
      <c r="N13" s="35"/>
      <c r="O13" s="35"/>
    </row>
    <row r="14" spans="1:17" s="8" customFormat="1" ht="50.25" customHeight="1" x14ac:dyDescent="0.25">
      <c r="A14" s="11">
        <v>200506</v>
      </c>
      <c r="B14" s="14" t="s">
        <v>25</v>
      </c>
      <c r="C14" s="10" t="s">
        <v>7</v>
      </c>
      <c r="D14" s="30">
        <f>D6*15</f>
        <v>378000</v>
      </c>
      <c r="E14" s="33">
        <v>13900</v>
      </c>
      <c r="F14" s="9">
        <f t="shared" si="0"/>
        <v>5254200000</v>
      </c>
      <c r="H14" s="35" t="s">
        <v>44</v>
      </c>
      <c r="I14" s="35"/>
      <c r="J14" s="35"/>
      <c r="K14" s="35"/>
      <c r="L14" s="35"/>
      <c r="M14" s="35"/>
      <c r="N14" s="35"/>
      <c r="O14" s="35"/>
    </row>
    <row r="15" spans="1:17" s="8" customFormat="1" ht="53.25" customHeight="1" x14ac:dyDescent="0.25">
      <c r="A15" s="11">
        <v>200508</v>
      </c>
      <c r="B15" s="14" t="s">
        <v>15</v>
      </c>
      <c r="C15" s="10" t="s">
        <v>7</v>
      </c>
      <c r="D15" s="30">
        <f>((D5*0.15*120/1000)+(D7*120/1000)+(D10*100/1000))*4</f>
        <v>17640</v>
      </c>
      <c r="E15" s="33">
        <v>27700</v>
      </c>
      <c r="F15" s="9">
        <f t="shared" si="0"/>
        <v>488628000</v>
      </c>
      <c r="H15" s="35" t="s">
        <v>31</v>
      </c>
      <c r="I15" s="35"/>
      <c r="J15" s="35"/>
      <c r="K15" s="35"/>
      <c r="L15" s="35"/>
      <c r="M15" s="35"/>
      <c r="N15" s="35"/>
      <c r="O15" s="35"/>
    </row>
    <row r="16" spans="1:17" s="8" customFormat="1" ht="42.75" customHeight="1" x14ac:dyDescent="0.25">
      <c r="A16" s="11">
        <v>200513</v>
      </c>
      <c r="B16" s="14" t="s">
        <v>37</v>
      </c>
      <c r="C16" s="21" t="s">
        <v>36</v>
      </c>
      <c r="D16" s="30">
        <f>D10*24</f>
        <v>151200</v>
      </c>
      <c r="E16" s="33">
        <v>13900</v>
      </c>
      <c r="F16" s="9">
        <f t="shared" si="0"/>
        <v>2101680000</v>
      </c>
      <c r="H16" s="35" t="s">
        <v>38</v>
      </c>
      <c r="I16" s="35"/>
      <c r="J16" s="35"/>
      <c r="K16" s="35"/>
      <c r="L16" s="35"/>
      <c r="M16" s="35"/>
      <c r="N16" s="35"/>
      <c r="O16" s="35"/>
    </row>
    <row r="17" spans="1:6" ht="35.25" customHeight="1" x14ac:dyDescent="0.25">
      <c r="A17" s="39" t="s">
        <v>5</v>
      </c>
      <c r="B17" s="40"/>
      <c r="C17" s="40"/>
      <c r="D17" s="40"/>
      <c r="E17" s="40"/>
      <c r="F17" s="13">
        <f>SUM(F5:F16)</f>
        <v>28353528000</v>
      </c>
    </row>
    <row r="18" spans="1:6" ht="35.25" customHeight="1" x14ac:dyDescent="0.25">
      <c r="A18" s="39" t="s">
        <v>8</v>
      </c>
      <c r="B18" s="40"/>
      <c r="C18" s="40"/>
      <c r="D18" s="40"/>
      <c r="E18" s="40"/>
      <c r="F18" s="13">
        <f>F17*1.3</f>
        <v>36859586400</v>
      </c>
    </row>
    <row r="19" spans="1:6" ht="35.25" customHeight="1" x14ac:dyDescent="0.25">
      <c r="A19" s="39" t="s">
        <v>45</v>
      </c>
      <c r="B19" s="40"/>
      <c r="C19" s="40"/>
      <c r="D19" s="40"/>
      <c r="E19" s="40"/>
      <c r="F19" s="13">
        <f>F18*1.04</f>
        <v>38333969856</v>
      </c>
    </row>
    <row r="20" spans="1:6" ht="35.25" customHeight="1" x14ac:dyDescent="0.25">
      <c r="A20" s="39" t="s">
        <v>20</v>
      </c>
      <c r="B20" s="40"/>
      <c r="C20" s="40"/>
      <c r="D20" s="40"/>
      <c r="E20" s="40"/>
      <c r="F20" s="13"/>
    </row>
    <row r="21" spans="1:6" ht="35.25" customHeight="1" x14ac:dyDescent="0.25">
      <c r="A21" s="39" t="s">
        <v>21</v>
      </c>
      <c r="B21" s="40"/>
      <c r="C21" s="40"/>
      <c r="D21" s="40"/>
      <c r="E21" s="40"/>
      <c r="F21" s="28"/>
    </row>
    <row r="22" spans="1:6" ht="35.25" customHeight="1" thickBot="1" x14ac:dyDescent="0.3">
      <c r="A22" s="36" t="s">
        <v>22</v>
      </c>
      <c r="B22" s="37"/>
      <c r="C22" s="37"/>
      <c r="D22" s="37"/>
      <c r="E22" s="37"/>
      <c r="F22" s="16"/>
    </row>
    <row r="23" spans="1:6" ht="18.75" thickTop="1" x14ac:dyDescent="0.25"/>
    <row r="24" spans="1:6" ht="18.75" customHeight="1" x14ac:dyDescent="0.25">
      <c r="B24" s="20"/>
      <c r="D24" s="38"/>
      <c r="E24" s="38"/>
      <c r="F24" s="38"/>
    </row>
    <row r="25" spans="1:6" ht="35.25" customHeight="1" x14ac:dyDescent="0.25">
      <c r="A25" s="17"/>
      <c r="B25" s="18" t="s">
        <v>26</v>
      </c>
      <c r="C25" s="19"/>
      <c r="D25" s="34" t="s">
        <v>27</v>
      </c>
      <c r="E25" s="34"/>
      <c r="F25" s="34"/>
    </row>
    <row r="26" spans="1:6" ht="24" x14ac:dyDescent="0.25">
      <c r="A26" s="17"/>
      <c r="B26" s="18" t="s">
        <v>28</v>
      </c>
      <c r="C26" s="19"/>
      <c r="D26" s="34" t="s">
        <v>29</v>
      </c>
      <c r="E26" s="34"/>
      <c r="F26" s="34"/>
    </row>
  </sheetData>
  <mergeCells count="20">
    <mergeCell ref="A1:F1"/>
    <mergeCell ref="A2:F2"/>
    <mergeCell ref="A3:F3"/>
    <mergeCell ref="H5:Q5"/>
    <mergeCell ref="H13:O13"/>
    <mergeCell ref="H14:O14"/>
    <mergeCell ref="H15:O15"/>
    <mergeCell ref="H6:Q6"/>
    <mergeCell ref="H7:Q7"/>
    <mergeCell ref="H10:Q10"/>
    <mergeCell ref="D26:F26"/>
    <mergeCell ref="H16:O16"/>
    <mergeCell ref="A22:E22"/>
    <mergeCell ref="D24:F24"/>
    <mergeCell ref="D25:F25"/>
    <mergeCell ref="A20:E20"/>
    <mergeCell ref="A21:E21"/>
    <mergeCell ref="A19:E19"/>
    <mergeCell ref="A17:E17"/>
    <mergeCell ref="A18:E18"/>
  </mergeCells>
  <printOptions horizontalCentered="1"/>
  <pageMargins left="0.25" right="0.25" top="0.25" bottom="0.25" header="0" footer="0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راه و باند 97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2022-05-16T06:03:40Z</dcterms:modified>
</cp:coreProperties>
</file>